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613"/>
  <workbookPr saveExternalLinkValues="0" autoCompressPictures="0"/>
  <bookViews>
    <workbookView xWindow="0" yWindow="0" windowWidth="25520" windowHeight="15560" tabRatio="245"/>
  </bookViews>
  <sheets>
    <sheet name="Scoresheet" sheetId="1" r:id="rId1"/>
    <sheet name="SortLookup" sheetId="4" r:id="rId2"/>
    <sheet name="Help" sheetId="5" r:id="rId3"/>
  </sheets>
  <definedNames>
    <definedName name="_xlnm._FilterDatabase" localSheetId="0" hidden="1">Scoresheet!$A$2:$AJ$2</definedName>
    <definedName name="_xlnm.Print_Area" localSheetId="0">Scoresheet!$A$1:$AJ$14</definedName>
    <definedName name="_xlnm.Print_Titles" localSheetId="0">Scoresheet!$A:$D,Scoresheet!$1:$2</definedName>
  </definedNames>
  <calcPr calcId="140001" fullPrecision="0" concurrentCalc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4" i="1" l="1"/>
  <c r="AA4" i="1"/>
  <c r="R4" i="1"/>
  <c r="AJ10" i="1"/>
  <c r="AA10" i="1"/>
  <c r="R10" i="1"/>
  <c r="AJ3" i="1"/>
  <c r="R3" i="1"/>
  <c r="AJ9" i="1"/>
  <c r="AA9" i="1"/>
  <c r="R9" i="1"/>
  <c r="AJ12" i="1"/>
  <c r="AA12" i="1"/>
  <c r="R12" i="1"/>
  <c r="AJ8" i="1"/>
  <c r="AA8" i="1"/>
  <c r="R8" i="1"/>
  <c r="AJ14" i="1"/>
  <c r="AA14" i="1"/>
  <c r="R14" i="1"/>
  <c r="AJ6" i="1"/>
  <c r="AJ5" i="1"/>
  <c r="AA5" i="1"/>
  <c r="R5" i="1"/>
  <c r="AJ11" i="1"/>
  <c r="AA11" i="1"/>
  <c r="R11" i="1"/>
  <c r="AJ7" i="1"/>
  <c r="AA7" i="1"/>
  <c r="R7" i="1"/>
  <c r="AJ13" i="1"/>
  <c r="AA13" i="1"/>
  <c r="R13" i="1"/>
  <c r="AA3" i="1"/>
  <c r="AA6" i="1"/>
  <c r="R6" i="1"/>
  <c r="I11" i="1"/>
  <c r="I7" i="1"/>
  <c r="I12" i="1"/>
  <c r="I5" i="1"/>
  <c r="I9" i="1"/>
  <c r="I8" i="1"/>
  <c r="I6" i="1"/>
  <c r="I14" i="1"/>
  <c r="I3" i="1"/>
  <c r="I4" i="1"/>
  <c r="I10" i="1"/>
  <c r="I13" i="1"/>
  <c r="H7" i="1"/>
  <c r="H13" i="1"/>
  <c r="H11" i="1"/>
  <c r="E11" i="1"/>
  <c r="E7" i="1"/>
  <c r="E13" i="1"/>
  <c r="F7" i="1"/>
  <c r="F11" i="1"/>
  <c r="F13" i="1"/>
</calcChain>
</file>

<file path=xl/sharedStrings.xml><?xml version="1.0" encoding="utf-8"?>
<sst xmlns="http://schemas.openxmlformats.org/spreadsheetml/2006/main" count="126" uniqueCount="77">
  <si>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</si>
  <si>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</si>
  <si>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</si>
  <si>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</si>
  <si>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</si>
  <si>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</si>
  <si>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</si>
  <si>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</si>
  <si>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</si>
  <si>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</si>
  <si>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</si>
  <si>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</si>
  <si>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</si>
  <si>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Name (Last, First)</t>
  </si>
  <si>
    <t>Sort Keys</t>
  </si>
  <si>
    <t>Str 1 Raw Time</t>
  </si>
  <si>
    <t>Str 2 Raw Time</t>
  </si>
  <si>
    <t>Str 3 Raw Time</t>
  </si>
  <si>
    <t>Str 4 Raw Time</t>
  </si>
  <si>
    <t>PE</t>
  </si>
  <si>
    <t>Total Stage Score</t>
  </si>
  <si>
    <t>This table is used to look up IDPA Classes using the numeric Class Sort Key value for purposes of promotions at sanctioned matches.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</si>
  <si>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</si>
  <si>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</si>
  <si>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</si>
  <si>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</si>
  <si>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</si>
  <si>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</si>
  <si>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</si>
  <si>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</si>
  <si>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</si>
  <si>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</si>
  <si>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</si>
  <si>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</si>
  <si>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</si>
  <si>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</si>
  <si>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</si>
  <si>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</si>
  <si>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</si>
  <si>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</si>
  <si>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</si>
  <si>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</si>
  <si>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</si>
  <si>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</si>
  <si>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</si>
  <si>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</si>
  <si>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</si>
  <si>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</si>
  <si>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</si>
  <si>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</si>
  <si>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</si>
  <si>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</si>
  <si>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</si>
  <si>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Stage 1</t>
  </si>
  <si>
    <t>Competitor</t>
  </si>
  <si>
    <t>Div</t>
  </si>
  <si>
    <t>Stage 2</t>
  </si>
  <si>
    <t>Stage 3</t>
  </si>
  <si>
    <t>Match Totals</t>
  </si>
  <si>
    <t>SSP</t>
  </si>
  <si>
    <t>ESP</t>
  </si>
  <si>
    <t>Metal</t>
  </si>
  <si>
    <t>Miras</t>
  </si>
  <si>
    <t>Rifle</t>
  </si>
  <si>
    <t>Pos</t>
  </si>
  <si>
    <t>Pablo Murillo</t>
  </si>
  <si>
    <t>Opt</t>
  </si>
  <si>
    <t>Pistola</t>
  </si>
  <si>
    <t>Oldemar Echandi</t>
  </si>
  <si>
    <t>George Malick</t>
  </si>
  <si>
    <t>Francisco Martinez</t>
  </si>
  <si>
    <t>Nicole Malick</t>
  </si>
  <si>
    <t>Sebastian Vega</t>
  </si>
  <si>
    <t>Roger Palacios</t>
  </si>
  <si>
    <t>Rodrigo Carvajal</t>
  </si>
  <si>
    <t>Franco Pugliese</t>
  </si>
  <si>
    <t>Erik Malick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</si>
</sst>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</borders>
  <cellStyleXfs count="3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1" fontId="3" fillId="0" borderId="4" xfId="0" applyNumberFormat="1" applyFont="1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4" fillId="0" borderId="8" xfId="0" applyNumberFormat="1" applyFont="1" applyBorder="1" applyAlignment="1" applyProtection="1">
      <alignment horizontal="center" vertical="center" textRotation="180"/>
    </xf>
    <xf numFmtId="49" fontId="4" fillId="0" borderId="10" xfId="0" applyNumberFormat="1" applyFont="1" applyBorder="1" applyAlignment="1" applyProtection="1">
      <alignment horizontal="center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/>
    <xf numFmtId="0" fontId="0" fillId="2" borderId="0" xfId="0" applyFill="1"/>
    <xf numFmtId="2" fontId="0" fillId="2" borderId="0" xfId="0" applyNumberFormat="1" applyFill="1"/>
    <xf numFmtId="49" fontId="2" fillId="4" borderId="6" xfId="0" applyNumberFormat="1" applyFont="1" applyFill="1" applyBorder="1" applyAlignment="1" applyProtection="1">
      <alignment horizontal="center" wrapText="1"/>
    </xf>
    <xf numFmtId="49" fontId="2" fillId="4" borderId="7" xfId="0" applyNumberFormat="1" applyFont="1" applyFill="1" applyBorder="1" applyAlignment="1" applyProtection="1">
      <alignment horizontal="center" wrapText="1"/>
    </xf>
    <xf numFmtId="49" fontId="2" fillId="4" borderId="8" xfId="0" applyNumberFormat="1" applyFont="1" applyFill="1" applyBorder="1" applyAlignment="1" applyProtection="1">
      <alignment horizontal="center" wrapText="1"/>
    </xf>
    <xf numFmtId="2" fontId="0" fillId="4" borderId="5" xfId="0" applyNumberFormat="1" applyFill="1" applyBorder="1" applyAlignment="1" applyProtection="1">
      <alignment horizontal="right" vertical="center"/>
      <protection locked="0"/>
    </xf>
    <xf numFmtId="2" fontId="0" fillId="4" borderId="0" xfId="0" applyNumberFormat="1" applyFill="1" applyBorder="1" applyAlignment="1" applyProtection="1">
      <alignment horizontal="right" vertical="center"/>
      <protection locked="0"/>
    </xf>
    <xf numFmtId="2" fontId="2" fillId="4" borderId="4" xfId="0" applyNumberFormat="1" applyFont="1" applyFill="1" applyBorder="1" applyAlignment="1" applyProtection="1">
      <alignment horizontal="right" vertical="center"/>
    </xf>
    <xf numFmtId="49" fontId="2" fillId="3" borderId="6" xfId="0" applyNumberFormat="1" applyFont="1" applyFill="1" applyBorder="1" applyAlignment="1" applyProtection="1">
      <alignment horizontal="center" wrapText="1"/>
    </xf>
    <xf numFmtId="49" fontId="2" fillId="3" borderId="7" xfId="0" applyNumberFormat="1" applyFont="1" applyFill="1" applyBorder="1" applyAlignment="1" applyProtection="1">
      <alignment horizontal="center" wrapText="1"/>
    </xf>
    <xf numFmtId="49" fontId="2" fillId="3" borderId="8" xfId="0" applyNumberFormat="1" applyFont="1" applyFill="1" applyBorder="1" applyAlignment="1" applyProtection="1">
      <alignment horizontal="center" wrapText="1"/>
    </xf>
    <xf numFmtId="0" fontId="0" fillId="2" borderId="0" xfId="0" applyFill="1"/>
    <xf numFmtId="2" fontId="0" fillId="5" borderId="0" xfId="0" applyNumberFormat="1" applyFill="1"/>
    <xf numFmtId="2" fontId="0" fillId="6" borderId="5" xfId="0" applyNumberFormat="1" applyFill="1" applyBorder="1" applyAlignment="1" applyProtection="1">
      <alignment horizontal="right" vertical="center"/>
      <protection locked="0"/>
    </xf>
    <xf numFmtId="2" fontId="0" fillId="6" borderId="0" xfId="0" applyNumberFormat="1" applyFill="1" applyBorder="1" applyAlignment="1" applyProtection="1">
      <alignment horizontal="right" vertical="center"/>
      <protection locked="0"/>
    </xf>
    <xf numFmtId="1" fontId="0" fillId="6" borderId="0" xfId="0" applyNumberFormat="1" applyFill="1" applyBorder="1" applyAlignment="1" applyProtection="1">
      <alignment horizontal="right" vertical="center"/>
      <protection locked="0"/>
    </xf>
    <xf numFmtId="2" fontId="2" fillId="6" borderId="4" xfId="0" applyNumberFormat="1" applyFont="1" applyFill="1" applyBorder="1" applyAlignment="1" applyProtection="1">
      <alignment horizontal="right" vertical="center"/>
    </xf>
    <xf numFmtId="1" fontId="0" fillId="4" borderId="0" xfId="0" applyNumberFormat="1" applyFill="1" applyBorder="1" applyAlignment="1" applyProtection="1">
      <alignment horizontal="center" vertical="center"/>
      <protection locked="0"/>
    </xf>
    <xf numFmtId="2" fontId="0" fillId="6" borderId="0" xfId="0" applyNumberFormat="1" applyFill="1" applyBorder="1" applyAlignment="1" applyProtection="1">
      <alignment horizontal="center" vertical="center"/>
      <protection locked="0"/>
    </xf>
    <xf numFmtId="1" fontId="0" fillId="6" borderId="0" xfId="0" applyNumberFormat="1" applyFill="1" applyBorder="1" applyAlignment="1" applyProtection="1">
      <alignment horizontal="center" vertical="center"/>
      <protection locked="0"/>
    </xf>
    <xf numFmtId="2" fontId="2" fillId="7" borderId="4" xfId="0" applyNumberFormat="1" applyFont="1" applyFill="1" applyBorder="1" applyAlignment="1" applyProtection="1">
      <alignment horizontal="right" vertical="center"/>
    </xf>
    <xf numFmtId="2" fontId="0" fillId="6" borderId="0" xfId="0" applyNumberFormat="1" applyFont="1" applyFill="1" applyBorder="1" applyAlignment="1" applyProtection="1">
      <alignment horizontal="right" vertical="center"/>
      <protection locked="0"/>
    </xf>
    <xf numFmtId="2" fontId="0" fillId="4" borderId="5" xfId="0" applyNumberFormat="1" applyFont="1" applyFill="1" applyBorder="1" applyAlignment="1" applyProtection="1">
      <alignment horizontal="right" vertical="center"/>
      <protection locked="0"/>
    </xf>
    <xf numFmtId="2" fontId="0" fillId="4" borderId="0" xfId="0" applyNumberFormat="1" applyFont="1" applyFill="1" applyBorder="1" applyAlignment="1" applyProtection="1">
      <alignment horizontal="right" vertic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0" fillId="6" borderId="0" xfId="0" applyFill="1" applyBorder="1"/>
    <xf numFmtId="0" fontId="0" fillId="6" borderId="0" xfId="0" applyFill="1" applyBorder="1" applyProtection="1"/>
    <xf numFmtId="0" fontId="0" fillId="6" borderId="1" xfId="0" applyFill="1" applyBorder="1"/>
    <xf numFmtId="0" fontId="0" fillId="6" borderId="0" xfId="0" applyFill="1"/>
    <xf numFmtId="1" fontId="1" fillId="8" borderId="3" xfId="0" applyNumberFormat="1" applyFont="1" applyFill="1" applyBorder="1" applyAlignment="1" applyProtection="1">
      <alignment horizontal="center" vertical="center"/>
    </xf>
    <xf numFmtId="1" fontId="3" fillId="8" borderId="2" xfId="0" applyNumberFormat="1" applyFont="1" applyFill="1" applyBorder="1" applyAlignment="1" applyProtection="1">
      <alignment horizontal="center" vertical="center"/>
    </xf>
    <xf numFmtId="1" fontId="3" fillId="8" borderId="4" xfId="0" applyNumberFormat="1" applyFont="1" applyFill="1" applyBorder="1" applyAlignment="1" applyProtection="1">
      <alignment horizontal="center" vertical="center"/>
    </xf>
    <xf numFmtId="1" fontId="1" fillId="5" borderId="3" xfId="0" applyNumberFormat="1" applyFont="1" applyFill="1" applyBorder="1" applyAlignment="1" applyProtection="1">
      <alignment horizontal="center" vertical="center"/>
    </xf>
    <xf numFmtId="1" fontId="3" fillId="5" borderId="2" xfId="0" applyNumberFormat="1" applyFont="1" applyFill="1" applyBorder="1" applyAlignment="1" applyProtection="1">
      <alignment horizontal="center" vertical="center"/>
    </xf>
    <xf numFmtId="1" fontId="3" fillId="5" borderId="4" xfId="0" applyNumberFormat="1" applyFont="1" applyFill="1" applyBorder="1" applyAlignment="1" applyProtection="1">
      <alignment horizontal="center" vertical="center"/>
    </xf>
    <xf numFmtId="1" fontId="1" fillId="9" borderId="3" xfId="0" applyNumberFormat="1" applyFont="1" applyFill="1" applyBorder="1" applyAlignment="1" applyProtection="1">
      <alignment horizontal="center" vertical="center"/>
    </xf>
    <xf numFmtId="1" fontId="3" fillId="9" borderId="2" xfId="0" applyNumberFormat="1" applyFont="1" applyFill="1" applyBorder="1" applyAlignment="1" applyProtection="1">
      <alignment horizontal="center" vertical="center"/>
    </xf>
    <xf numFmtId="1" fontId="3" fillId="9" borderId="4" xfId="0" applyNumberFormat="1" applyFont="1" applyFill="1" applyBorder="1" applyAlignment="1" applyProtection="1">
      <alignment horizontal="center" vertical="center"/>
    </xf>
    <xf numFmtId="2" fontId="0" fillId="9" borderId="0" xfId="0" applyNumberFormat="1" applyFill="1"/>
    <xf numFmtId="49" fontId="2" fillId="0" borderId="14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3" borderId="14" xfId="0" applyNumberFormat="1" applyFont="1" applyFill="1" applyBorder="1" applyAlignment="1" applyProtection="1">
      <alignment horizontal="center"/>
    </xf>
    <xf numFmtId="49" fontId="2" fillId="4" borderId="14" xfId="0" applyNumberFormat="1" applyFont="1" applyFill="1" applyBorder="1" applyAlignment="1" applyProtection="1">
      <alignment horizontal="center"/>
    </xf>
    <xf numFmtId="49" fontId="4" fillId="0" borderId="15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1" fontId="1" fillId="8" borderId="1" xfId="0" applyNumberFormat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9" borderId="1" xfId="0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0" fillId="6" borderId="16" xfId="0" applyFill="1" applyBorder="1" applyAlignment="1" applyProtection="1">
      <alignment horizontal="center" vertical="center"/>
    </xf>
    <xf numFmtId="49" fontId="0" fillId="6" borderId="16" xfId="0" applyNumberFormat="1" applyFill="1" applyBorder="1" applyAlignment="1" applyProtection="1">
      <alignment horizontal="left" vertical="center"/>
      <protection locked="0"/>
    </xf>
    <xf numFmtId="49" fontId="0" fillId="6" borderId="16" xfId="0" applyNumberFormat="1" applyFill="1" applyBorder="1" applyAlignment="1" applyProtection="1">
      <alignment horizontal="center" vertical="center"/>
      <protection locked="0"/>
    </xf>
    <xf numFmtId="2" fontId="0" fillId="6" borderId="5" xfId="0" applyNumberFormat="1" applyFont="1" applyFill="1" applyBorder="1" applyAlignment="1" applyProtection="1">
      <alignment horizontal="right" vertical="center"/>
      <protection locked="0"/>
    </xf>
    <xf numFmtId="0" fontId="0" fillId="10" borderId="16" xfId="0" applyFill="1" applyBorder="1" applyAlignment="1" applyProtection="1">
      <alignment horizontal="center" vertical="center"/>
    </xf>
    <xf numFmtId="49" fontId="0" fillId="10" borderId="16" xfId="0" applyNumberFormat="1" applyFill="1" applyBorder="1" applyAlignment="1" applyProtection="1">
      <alignment horizontal="left" vertical="center"/>
      <protection locked="0"/>
    </xf>
    <xf numFmtId="49" fontId="0" fillId="10" borderId="16" xfId="0" applyNumberFormat="1" applyFill="1" applyBorder="1" applyAlignment="1" applyProtection="1">
      <alignment horizontal="center" vertical="center"/>
      <protection locked="0"/>
    </xf>
    <xf numFmtId="1" fontId="1" fillId="10" borderId="1" xfId="0" applyNumberFormat="1" applyFont="1" applyFill="1" applyBorder="1" applyAlignment="1" applyProtection="1">
      <alignment horizontal="center" vertical="center"/>
    </xf>
    <xf numFmtId="1" fontId="1" fillId="10" borderId="3" xfId="0" applyNumberFormat="1" applyFont="1" applyFill="1" applyBorder="1" applyAlignment="1" applyProtection="1">
      <alignment horizontal="center" vertical="center"/>
    </xf>
    <xf numFmtId="1" fontId="3" fillId="10" borderId="2" xfId="0" applyNumberFormat="1" applyFont="1" applyFill="1" applyBorder="1" applyAlignment="1" applyProtection="1">
      <alignment horizontal="center" vertical="center"/>
    </xf>
    <xf numFmtId="1" fontId="3" fillId="10" borderId="4" xfId="0" applyNumberFormat="1" applyFont="1" applyFill="1" applyBorder="1" applyAlignment="1" applyProtection="1">
      <alignment horizontal="center" vertical="center"/>
    </xf>
    <xf numFmtId="2" fontId="0" fillId="10" borderId="0" xfId="0" applyNumberFormat="1" applyFill="1"/>
    <xf numFmtId="0" fontId="0" fillId="5" borderId="16" xfId="0" applyFill="1" applyBorder="1" applyAlignment="1" applyProtection="1">
      <alignment horizontal="center" vertical="center"/>
    </xf>
    <xf numFmtId="49" fontId="0" fillId="5" borderId="16" xfId="0" applyNumberFormat="1" applyFill="1" applyBorder="1" applyAlignment="1" applyProtection="1">
      <alignment horizontal="left" vertical="center"/>
      <protection locked="0"/>
    </xf>
    <xf numFmtId="49" fontId="0" fillId="5" borderId="16" xfId="0" applyNumberFormat="1" applyFill="1" applyBorder="1" applyAlignment="1" applyProtection="1">
      <alignment horizontal="center" vertical="center"/>
      <protection locked="0"/>
    </xf>
    <xf numFmtId="0" fontId="0" fillId="9" borderId="16" xfId="0" applyFill="1" applyBorder="1" applyAlignment="1" applyProtection="1">
      <alignment horizontal="center" vertical="center"/>
    </xf>
    <xf numFmtId="49" fontId="0" fillId="9" borderId="16" xfId="0" applyNumberFormat="1" applyFill="1" applyBorder="1" applyAlignment="1" applyProtection="1">
      <alignment horizontal="left" vertical="center"/>
      <protection locked="0"/>
    </xf>
    <xf numFmtId="49" fontId="0" fillId="9" borderId="16" xfId="0" applyNumberFormat="1" applyFill="1" applyBorder="1" applyAlignment="1" applyProtection="1">
      <alignment horizontal="center" vertical="center"/>
      <protection locked="0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abSelected="1" zoomScale="150" workbookViewId="0">
      <pane xSplit="4" ySplit="2" topLeftCell="E3" activePane="bottomRight" state="frozenSplit"/>
      <selection pane="topRight" activeCell="K1" sqref="K1"/>
      <selection pane="bottomLeft" activeCell="A3" sqref="A3"/>
      <selection pane="bottomRight" activeCell="AJ11" sqref="AJ11"/>
    </sheetView>
  </sheetViews>
  <sheetFormatPr baseColWidth="10" defaultColWidth="6.5" defaultRowHeight="12" x14ac:dyDescent="0"/>
  <cols>
    <col min="1" max="1" width="7.5" style="2" customWidth="1"/>
    <col min="2" max="2" width="25.6640625" style="1" customWidth="1"/>
    <col min="3" max="3" width="10" style="1" bestFit="1" customWidth="1"/>
    <col min="4" max="4" width="5.6640625" style="1" customWidth="1"/>
    <col min="5" max="6" width="3.83203125" style="10" hidden="1" customWidth="1"/>
    <col min="7" max="8" width="2" style="10" hidden="1" customWidth="1"/>
    <col min="9" max="9" width="11.5" style="10" customWidth="1"/>
    <col min="10" max="10" width="5.5" style="23" customWidth="1"/>
    <col min="11" max="11" width="4.5" style="23" bestFit="1" customWidth="1"/>
    <col min="12" max="12" width="5.5" style="23" customWidth="1"/>
    <col min="13" max="13" width="4.5" style="23" bestFit="1" customWidth="1"/>
    <col min="14" max="14" width="5.5" style="23" customWidth="1"/>
    <col min="15" max="15" width="4.5" style="23" bestFit="1" customWidth="1"/>
    <col min="16" max="16" width="5.5" style="23" customWidth="1"/>
    <col min="17" max="17" width="3.5" style="23" bestFit="1" customWidth="1"/>
    <col min="18" max="18" width="7" style="24" bestFit="1" customWidth="1"/>
    <col min="19" max="19" width="5.5" style="25" customWidth="1"/>
    <col min="20" max="20" width="4.5" style="25" bestFit="1" customWidth="1"/>
    <col min="21" max="21" width="5.5" style="25" customWidth="1"/>
    <col min="22" max="22" width="4.5" style="25" bestFit="1" customWidth="1"/>
    <col min="23" max="23" width="5.5" style="25" customWidth="1"/>
    <col min="24" max="24" width="4.5" style="25" bestFit="1" customWidth="1"/>
    <col min="25" max="25" width="5.5" style="23" customWidth="1"/>
    <col min="26" max="26" width="4.5" style="25" bestFit="1" customWidth="1"/>
    <col min="27" max="27" width="6.5" style="25" customWidth="1"/>
    <col min="28" max="28" width="5.5" style="25" customWidth="1"/>
    <col min="29" max="29" width="4.5" style="25" bestFit="1" customWidth="1"/>
    <col min="30" max="30" width="5.5" style="25" customWidth="1"/>
    <col min="31" max="31" width="4.5" style="25" bestFit="1" customWidth="1"/>
    <col min="32" max="32" width="5.5" style="25" customWidth="1"/>
    <col min="33" max="33" width="4.5" style="25" bestFit="1" customWidth="1"/>
    <col min="34" max="34" width="5.5" style="25" customWidth="1"/>
    <col min="35" max="35" width="4.5" style="25" bestFit="1" customWidth="1"/>
    <col min="36" max="36" width="6.5" style="25" customWidth="1"/>
  </cols>
  <sheetData>
    <row r="1" spans="1:36" ht="27" customHeight="1" thickTop="1">
      <c r="A1" s="65" t="s">
        <v>54</v>
      </c>
      <c r="B1" s="66"/>
      <c r="C1" s="66"/>
      <c r="D1" s="66"/>
      <c r="E1" s="16" t="s">
        <v>38</v>
      </c>
      <c r="F1" s="17" t="s">
        <v>39</v>
      </c>
      <c r="G1" s="69" t="s">
        <v>14</v>
      </c>
      <c r="H1" s="70"/>
      <c r="I1" s="37" t="s">
        <v>58</v>
      </c>
      <c r="J1" s="67" t="s">
        <v>53</v>
      </c>
      <c r="K1" s="67"/>
      <c r="L1" s="67"/>
      <c r="M1" s="67"/>
      <c r="N1" s="67"/>
      <c r="O1" s="67"/>
      <c r="P1" s="67"/>
      <c r="Q1" s="67"/>
      <c r="R1" s="67"/>
      <c r="S1" s="68" t="s">
        <v>56</v>
      </c>
      <c r="T1" s="68"/>
      <c r="U1" s="68"/>
      <c r="V1" s="68"/>
      <c r="W1" s="68"/>
      <c r="X1" s="68"/>
      <c r="Y1" s="68"/>
      <c r="Z1" s="68"/>
      <c r="AA1" s="68"/>
      <c r="AB1" s="67" t="s">
        <v>57</v>
      </c>
      <c r="AC1" s="67"/>
      <c r="AD1" s="67"/>
      <c r="AE1" s="67"/>
      <c r="AF1" s="67"/>
      <c r="AG1" s="67"/>
      <c r="AH1" s="67"/>
      <c r="AI1" s="67"/>
      <c r="AJ1" s="67"/>
    </row>
    <row r="2" spans="1:36" ht="42" customHeight="1" thickBot="1">
      <c r="A2" s="75" t="s">
        <v>64</v>
      </c>
      <c r="B2" s="76" t="s">
        <v>13</v>
      </c>
      <c r="C2" s="76" t="s">
        <v>55</v>
      </c>
      <c r="D2" s="77" t="s">
        <v>62</v>
      </c>
      <c r="E2" s="18" t="s">
        <v>25</v>
      </c>
      <c r="F2" s="19" t="s">
        <v>25</v>
      </c>
      <c r="G2" s="14" t="s">
        <v>36</v>
      </c>
      <c r="H2" s="15" t="s">
        <v>37</v>
      </c>
      <c r="I2" s="26" t="s">
        <v>22</v>
      </c>
      <c r="J2" s="34" t="s">
        <v>15</v>
      </c>
      <c r="K2" s="35" t="s">
        <v>19</v>
      </c>
      <c r="L2" s="35" t="s">
        <v>16</v>
      </c>
      <c r="M2" s="35" t="s">
        <v>19</v>
      </c>
      <c r="N2" s="35" t="s">
        <v>17</v>
      </c>
      <c r="O2" s="35" t="s">
        <v>19</v>
      </c>
      <c r="P2" s="35" t="s">
        <v>18</v>
      </c>
      <c r="Q2" s="35" t="s">
        <v>19</v>
      </c>
      <c r="R2" s="36" t="s">
        <v>20</v>
      </c>
      <c r="S2" s="28" t="s">
        <v>15</v>
      </c>
      <c r="T2" s="29" t="s">
        <v>19</v>
      </c>
      <c r="U2" s="29" t="s">
        <v>16</v>
      </c>
      <c r="V2" s="29" t="s">
        <v>19</v>
      </c>
      <c r="W2" s="29" t="s">
        <v>17</v>
      </c>
      <c r="X2" s="29" t="s">
        <v>19</v>
      </c>
      <c r="Y2" s="29" t="s">
        <v>18</v>
      </c>
      <c r="Z2" s="29" t="s">
        <v>19</v>
      </c>
      <c r="AA2" s="30" t="s">
        <v>20</v>
      </c>
      <c r="AB2" s="34" t="s">
        <v>15</v>
      </c>
      <c r="AC2" s="35" t="s">
        <v>19</v>
      </c>
      <c r="AD2" s="35" t="s">
        <v>16</v>
      </c>
      <c r="AE2" s="35" t="s">
        <v>19</v>
      </c>
      <c r="AF2" s="35" t="s">
        <v>17</v>
      </c>
      <c r="AG2" s="35" t="s">
        <v>19</v>
      </c>
      <c r="AH2" s="35" t="s">
        <v>18</v>
      </c>
      <c r="AI2" s="35" t="s">
        <v>19</v>
      </c>
      <c r="AJ2" s="36" t="s">
        <v>20</v>
      </c>
    </row>
    <row r="3" spans="1:36" ht="13" thickTop="1">
      <c r="A3" s="82">
        <v>1</v>
      </c>
      <c r="B3" s="83" t="s">
        <v>74</v>
      </c>
      <c r="C3" s="84" t="s">
        <v>67</v>
      </c>
      <c r="D3" s="84" t="s">
        <v>61</v>
      </c>
      <c r="E3" s="85"/>
      <c r="F3" s="86"/>
      <c r="G3" s="87">
        <v>2</v>
      </c>
      <c r="H3" s="88"/>
      <c r="I3" s="89">
        <f>+R3+AA3+AJ3</f>
        <v>41.82</v>
      </c>
      <c r="J3" s="39">
        <v>7.03</v>
      </c>
      <c r="K3" s="45">
        <v>1</v>
      </c>
      <c r="L3" s="47">
        <v>3.94</v>
      </c>
      <c r="M3" s="41"/>
      <c r="N3" s="40">
        <v>3.86</v>
      </c>
      <c r="O3" s="45"/>
      <c r="P3" s="40">
        <v>3.24</v>
      </c>
      <c r="Q3" s="45"/>
      <c r="R3" s="46">
        <f>P3+N3+L3</f>
        <v>11.04</v>
      </c>
      <c r="S3" s="31">
        <v>3.72</v>
      </c>
      <c r="T3" s="43"/>
      <c r="U3" s="49">
        <v>4.67</v>
      </c>
      <c r="V3" s="43"/>
      <c r="W3" s="32">
        <v>3.56</v>
      </c>
      <c r="X3" s="43"/>
      <c r="Y3" s="32">
        <v>7.95</v>
      </c>
      <c r="Z3" s="43">
        <v>1</v>
      </c>
      <c r="AA3" s="33">
        <f>W3+U3+S3</f>
        <v>11.95</v>
      </c>
      <c r="AB3" s="39">
        <v>7.2</v>
      </c>
      <c r="AC3" s="45">
        <v>1</v>
      </c>
      <c r="AD3" s="47">
        <v>6.96</v>
      </c>
      <c r="AE3" s="45">
        <v>1</v>
      </c>
      <c r="AF3" s="40">
        <v>4.67</v>
      </c>
      <c r="AG3" s="44"/>
      <c r="AH3" s="40">
        <v>30</v>
      </c>
      <c r="AI3" s="45"/>
      <c r="AJ3" s="42">
        <f>AF3+AD3+AB3</f>
        <v>18.829999999999998</v>
      </c>
    </row>
    <row r="4" spans="1:36">
      <c r="A4" s="90">
        <v>2</v>
      </c>
      <c r="B4" s="91" t="s">
        <v>76</v>
      </c>
      <c r="C4" s="92" t="s">
        <v>67</v>
      </c>
      <c r="D4" s="92" t="s">
        <v>61</v>
      </c>
      <c r="E4" s="72"/>
      <c r="F4" s="58"/>
      <c r="G4" s="59">
        <v>3</v>
      </c>
      <c r="H4" s="60"/>
      <c r="I4" s="38">
        <f>+R4+AA4+AJ4</f>
        <v>43.86</v>
      </c>
      <c r="J4" s="39">
        <v>4.1500000000000004</v>
      </c>
      <c r="K4" s="41"/>
      <c r="L4" s="40">
        <v>4.2699999999999996</v>
      </c>
      <c r="M4" s="41"/>
      <c r="N4" s="40">
        <v>7.7</v>
      </c>
      <c r="O4" s="45"/>
      <c r="P4" s="40">
        <v>7.22</v>
      </c>
      <c r="Q4" s="45"/>
      <c r="R4" s="42">
        <f>+P4+L4+J4</f>
        <v>15.64</v>
      </c>
      <c r="S4" s="31">
        <v>7.01</v>
      </c>
      <c r="T4" s="43"/>
      <c r="U4" s="32">
        <v>4.26</v>
      </c>
      <c r="V4" s="43"/>
      <c r="W4" s="49">
        <v>4.28</v>
      </c>
      <c r="X4" s="43"/>
      <c r="Y4" s="32">
        <v>7.02</v>
      </c>
      <c r="Z4" s="43">
        <v>1</v>
      </c>
      <c r="AA4" s="33">
        <f>W4+U4+S4</f>
        <v>15.55</v>
      </c>
      <c r="AB4" s="39">
        <v>4.3600000000000003</v>
      </c>
      <c r="AC4" s="44"/>
      <c r="AD4" s="40">
        <v>4.18</v>
      </c>
      <c r="AE4" s="44"/>
      <c r="AF4" s="47">
        <v>4.13</v>
      </c>
      <c r="AG4" s="44"/>
      <c r="AH4" s="40">
        <v>5.75</v>
      </c>
      <c r="AI4" s="45"/>
      <c r="AJ4" s="42">
        <f>AF4+AD4+AB4</f>
        <v>12.67</v>
      </c>
    </row>
    <row r="5" spans="1:36">
      <c r="A5" s="93">
        <v>3</v>
      </c>
      <c r="B5" s="94" t="s">
        <v>68</v>
      </c>
      <c r="C5" s="95" t="s">
        <v>67</v>
      </c>
      <c r="D5" s="95" t="s">
        <v>61</v>
      </c>
      <c r="E5" s="73"/>
      <c r="F5" s="61"/>
      <c r="G5" s="62">
        <v>1</v>
      </c>
      <c r="H5" s="63"/>
      <c r="I5" s="64">
        <f>+R5+AA5+AJ5</f>
        <v>46.1</v>
      </c>
      <c r="J5" s="39">
        <v>4.21</v>
      </c>
      <c r="K5" s="45"/>
      <c r="L5" s="40">
        <v>5.92</v>
      </c>
      <c r="M5" s="41"/>
      <c r="N5" s="40">
        <v>4.18</v>
      </c>
      <c r="O5" s="45"/>
      <c r="P5" s="47">
        <v>4.4800000000000004</v>
      </c>
      <c r="Q5" s="41"/>
      <c r="R5" s="42">
        <f>P5+N5+J5</f>
        <v>12.87</v>
      </c>
      <c r="S5" s="31">
        <v>4.37</v>
      </c>
      <c r="T5" s="43"/>
      <c r="U5" s="32">
        <v>7.85</v>
      </c>
      <c r="V5" s="43">
        <v>1</v>
      </c>
      <c r="W5" s="32">
        <v>11.25</v>
      </c>
      <c r="X5" s="43">
        <v>2</v>
      </c>
      <c r="Y5" s="49">
        <v>7.84</v>
      </c>
      <c r="Z5" s="43"/>
      <c r="AA5" s="33">
        <f>Y5+U5+S5</f>
        <v>20.059999999999999</v>
      </c>
      <c r="AB5" s="39">
        <v>4.54</v>
      </c>
      <c r="AC5" s="44"/>
      <c r="AD5" s="47">
        <v>4.51</v>
      </c>
      <c r="AE5" s="44"/>
      <c r="AF5" s="40">
        <v>7.32</v>
      </c>
      <c r="AG5" s="45">
        <v>1</v>
      </c>
      <c r="AH5" s="40">
        <v>4.12</v>
      </c>
      <c r="AI5" s="45"/>
      <c r="AJ5" s="42">
        <f>AH5+AD5+AB5</f>
        <v>13.17</v>
      </c>
    </row>
    <row r="6" spans="1:36">
      <c r="A6" s="78">
        <v>4</v>
      </c>
      <c r="B6" s="79" t="s">
        <v>69</v>
      </c>
      <c r="C6" s="80" t="s">
        <v>67</v>
      </c>
      <c r="D6" s="80" t="s">
        <v>61</v>
      </c>
      <c r="E6" s="72"/>
      <c r="F6" s="58"/>
      <c r="G6" s="59">
        <v>1</v>
      </c>
      <c r="H6" s="60"/>
      <c r="I6" s="27">
        <f>+R6+AA6+AJ6</f>
        <v>46.22</v>
      </c>
      <c r="J6" s="39">
        <v>5.41</v>
      </c>
      <c r="K6" s="45"/>
      <c r="L6" s="40">
        <v>5.41</v>
      </c>
      <c r="M6" s="45"/>
      <c r="N6" s="40">
        <v>4.8499999999999996</v>
      </c>
      <c r="O6" s="45"/>
      <c r="P6" s="40">
        <v>5.41</v>
      </c>
      <c r="Q6" s="41"/>
      <c r="R6" s="42">
        <f>N6+L6+J6</f>
        <v>15.67</v>
      </c>
      <c r="S6" s="31">
        <v>6.62</v>
      </c>
      <c r="T6" s="43"/>
      <c r="U6" s="32">
        <v>5.26</v>
      </c>
      <c r="V6" s="43"/>
      <c r="W6" s="32">
        <v>5.65</v>
      </c>
      <c r="X6" s="43"/>
      <c r="Y6" s="32">
        <v>4.6500000000000004</v>
      </c>
      <c r="Z6" s="43"/>
      <c r="AA6" s="33">
        <f>+Y6+W6+U6</f>
        <v>15.56</v>
      </c>
      <c r="AB6" s="39">
        <v>5.72</v>
      </c>
      <c r="AC6" s="44"/>
      <c r="AD6" s="40">
        <v>4.49</v>
      </c>
      <c r="AE6" s="44"/>
      <c r="AF6" s="40">
        <v>8.7899999999999991</v>
      </c>
      <c r="AG6" s="45">
        <v>1</v>
      </c>
      <c r="AH6" s="40">
        <v>4.78</v>
      </c>
      <c r="AI6" s="45"/>
      <c r="AJ6" s="42">
        <f>AH6+AD6+AB6</f>
        <v>14.99</v>
      </c>
    </row>
    <row r="7" spans="1:36">
      <c r="A7" s="78">
        <v>5</v>
      </c>
      <c r="B7" s="79" t="s">
        <v>65</v>
      </c>
      <c r="C7" s="80" t="s">
        <v>67</v>
      </c>
      <c r="D7" s="80" t="s">
        <v>61</v>
      </c>
      <c r="E7" s="72" t="str">
        <f>IF(AND(OR($E$2="Y",$F$2="Y"),G7&lt;5,H7&lt;5),IF(AND(G7=G6,H7=H6),E6+1,1),"")</f>
        <v/>
      </c>
      <c r="F7" s="58" t="e">
        <f>IF(AND($F$2="Y",H7&gt;0,OR(AND(E7=1,#REF!=10),AND(E7=2,#REF!=20),AND(E7=3,#REF!=30),AND(E7=4,#REF!=40),AND(E7=5,#REF!=50),AND(E7=6,#REF!=60),AND(E7=7,E18=70),AND(E7=8,E27=80),AND(E7=9,E36=90),AND(E7=10,E45=100))),VLOOKUP(H7-1,SortLookup!$A$13:$B$16,2,FALSE),"")</f>
        <v>#REF!</v>
      </c>
      <c r="G7" s="59">
        <v>1</v>
      </c>
      <c r="H7" s="60" t="str">
        <f>IF(ISNA(VLOOKUP(D7,SortLookup!$A$7:$B$11,2,FALSE))," ",VLOOKUP(D7,SortLookup!$A$7:$B$11,2,FALSE))</f>
        <v xml:space="preserve"> </v>
      </c>
      <c r="I7" s="27">
        <f>+R7+AA7+AJ7</f>
        <v>58.42</v>
      </c>
      <c r="J7" s="39">
        <v>5.38</v>
      </c>
      <c r="K7" s="45"/>
      <c r="L7" s="40">
        <v>5.45</v>
      </c>
      <c r="M7" s="41"/>
      <c r="N7" s="40">
        <v>8.6999999999999993</v>
      </c>
      <c r="O7" s="45">
        <v>1</v>
      </c>
      <c r="P7" s="40">
        <v>5.59</v>
      </c>
      <c r="Q7" s="41"/>
      <c r="R7" s="42">
        <f>P7+L7+J7</f>
        <v>16.420000000000002</v>
      </c>
      <c r="S7" s="31">
        <v>6.64</v>
      </c>
      <c r="T7" s="43"/>
      <c r="U7" s="32">
        <v>4.88</v>
      </c>
      <c r="V7" s="43"/>
      <c r="W7" s="32">
        <v>7.75</v>
      </c>
      <c r="X7" s="43">
        <v>1</v>
      </c>
      <c r="Y7" s="32">
        <v>5.69</v>
      </c>
      <c r="Z7" s="43"/>
      <c r="AA7" s="33">
        <f>Y7+U7+S7</f>
        <v>17.21</v>
      </c>
      <c r="AB7" s="39">
        <v>7.06</v>
      </c>
      <c r="AC7" s="45"/>
      <c r="AD7" s="40">
        <v>5.07</v>
      </c>
      <c r="AE7" s="44"/>
      <c r="AF7" s="40">
        <v>12.66</v>
      </c>
      <c r="AG7" s="44"/>
      <c r="AH7" s="40">
        <v>30</v>
      </c>
      <c r="AI7" s="45"/>
      <c r="AJ7" s="42">
        <f>AF7+AD7+AB7</f>
        <v>24.79</v>
      </c>
    </row>
    <row r="8" spans="1:36">
      <c r="A8" s="78">
        <v>6</v>
      </c>
      <c r="B8" s="79" t="s">
        <v>71</v>
      </c>
      <c r="C8" s="80" t="s">
        <v>67</v>
      </c>
      <c r="D8" s="80" t="s">
        <v>61</v>
      </c>
      <c r="E8" s="74"/>
      <c r="F8" s="9"/>
      <c r="G8" s="8">
        <v>1</v>
      </c>
      <c r="H8" s="11"/>
      <c r="I8" s="27">
        <f>+R8+AA8+AJ8</f>
        <v>63.22</v>
      </c>
      <c r="J8" s="39">
        <v>6.53</v>
      </c>
      <c r="K8" s="45"/>
      <c r="L8" s="40">
        <v>9.26</v>
      </c>
      <c r="M8" s="45">
        <v>1</v>
      </c>
      <c r="N8" s="40">
        <v>10.08</v>
      </c>
      <c r="O8" s="45"/>
      <c r="P8" s="40">
        <v>7.09</v>
      </c>
      <c r="Q8" s="41"/>
      <c r="R8" s="42">
        <f>P8+L8+J8</f>
        <v>22.88</v>
      </c>
      <c r="S8" s="31">
        <v>6.82</v>
      </c>
      <c r="T8" s="43"/>
      <c r="U8" s="32">
        <v>9.1300000000000008</v>
      </c>
      <c r="V8" s="43"/>
      <c r="W8" s="32">
        <v>7.25</v>
      </c>
      <c r="X8" s="43"/>
      <c r="Y8" s="32">
        <v>7.39</v>
      </c>
      <c r="Z8" s="43"/>
      <c r="AA8" s="33">
        <f>Y8+W8+S8</f>
        <v>21.46</v>
      </c>
      <c r="AB8" s="39">
        <v>5.88</v>
      </c>
      <c r="AC8" s="44"/>
      <c r="AD8" s="40">
        <v>6.79</v>
      </c>
      <c r="AE8" s="44"/>
      <c r="AF8" s="40">
        <v>6.81</v>
      </c>
      <c r="AG8" s="44"/>
      <c r="AH8" s="40">
        <v>6.21</v>
      </c>
      <c r="AI8" s="45"/>
      <c r="AJ8" s="42">
        <f>AH8+AD8+AB8</f>
        <v>18.88</v>
      </c>
    </row>
    <row r="9" spans="1:36">
      <c r="A9" s="78">
        <v>7</v>
      </c>
      <c r="B9" s="79" t="s">
        <v>73</v>
      </c>
      <c r="C9" s="80" t="s">
        <v>67</v>
      </c>
      <c r="D9" s="80" t="s">
        <v>61</v>
      </c>
      <c r="E9" s="74"/>
      <c r="F9" s="9"/>
      <c r="G9" s="8">
        <v>1</v>
      </c>
      <c r="H9" s="11"/>
      <c r="I9" s="27">
        <f>+R9+AA9+AJ9</f>
        <v>101.96</v>
      </c>
      <c r="J9" s="39">
        <v>9.32</v>
      </c>
      <c r="K9" s="45"/>
      <c r="L9" s="40">
        <v>10.23</v>
      </c>
      <c r="M9" s="45">
        <v>1</v>
      </c>
      <c r="N9" s="40">
        <v>30</v>
      </c>
      <c r="O9" s="45"/>
      <c r="P9" s="40">
        <v>8.9</v>
      </c>
      <c r="Q9" s="41"/>
      <c r="R9" s="42">
        <f>+P9+L9+J9</f>
        <v>28.45</v>
      </c>
      <c r="S9" s="31">
        <v>9.6</v>
      </c>
      <c r="T9" s="43"/>
      <c r="U9" s="32">
        <v>7.54</v>
      </c>
      <c r="V9" s="43"/>
      <c r="W9" s="32">
        <v>11.07</v>
      </c>
      <c r="X9" s="43"/>
      <c r="Y9" s="32">
        <v>8.8699999999999992</v>
      </c>
      <c r="Z9" s="43"/>
      <c r="AA9" s="33">
        <f>Y9+U9+S9</f>
        <v>26.01</v>
      </c>
      <c r="AB9" s="39">
        <v>25.51</v>
      </c>
      <c r="AC9" s="44"/>
      <c r="AD9" s="40">
        <v>13.43</v>
      </c>
      <c r="AE9" s="44"/>
      <c r="AF9" s="40">
        <v>8.56</v>
      </c>
      <c r="AG9" s="45"/>
      <c r="AH9" s="40">
        <v>30</v>
      </c>
      <c r="AI9" s="44"/>
      <c r="AJ9" s="42">
        <f>AF9+AD9+AB9</f>
        <v>47.5</v>
      </c>
    </row>
    <row r="10" spans="1:36">
      <c r="A10" s="78">
        <v>8</v>
      </c>
      <c r="B10" s="79" t="s">
        <v>75</v>
      </c>
      <c r="C10" s="80" t="s">
        <v>67</v>
      </c>
      <c r="D10" s="80" t="s">
        <v>61</v>
      </c>
      <c r="E10" s="71"/>
      <c r="F10" s="55"/>
      <c r="G10" s="56">
        <v>3</v>
      </c>
      <c r="H10" s="57"/>
      <c r="I10" s="27">
        <f>+R10+AA10+AJ10</f>
        <v>158.96</v>
      </c>
      <c r="J10" s="39">
        <v>24.91</v>
      </c>
      <c r="K10" s="45">
        <v>3</v>
      </c>
      <c r="L10" s="47">
        <v>30</v>
      </c>
      <c r="M10" s="45"/>
      <c r="N10" s="47">
        <v>13.94</v>
      </c>
      <c r="O10" s="45">
        <v>1</v>
      </c>
      <c r="P10" s="40">
        <v>17.21</v>
      </c>
      <c r="Q10" s="45">
        <v>2</v>
      </c>
      <c r="R10" s="42">
        <f>P10+N10+J10</f>
        <v>56.06</v>
      </c>
      <c r="S10" s="31">
        <v>20.71</v>
      </c>
      <c r="T10" s="43">
        <v>4</v>
      </c>
      <c r="U10" s="32">
        <v>21.96</v>
      </c>
      <c r="V10" s="43">
        <v>2</v>
      </c>
      <c r="W10" s="49">
        <v>18.559999999999999</v>
      </c>
      <c r="X10" s="43">
        <v>2</v>
      </c>
      <c r="Y10" s="32">
        <v>9.86</v>
      </c>
      <c r="Z10" s="43"/>
      <c r="AA10" s="33">
        <f>Y10+W10+S10</f>
        <v>49.13</v>
      </c>
      <c r="AB10" s="81">
        <v>21.18</v>
      </c>
      <c r="AC10" s="44">
        <v>2</v>
      </c>
      <c r="AD10" s="40">
        <v>14.43</v>
      </c>
      <c r="AE10" s="45">
        <v>1</v>
      </c>
      <c r="AF10" s="40">
        <v>20.76</v>
      </c>
      <c r="AG10" s="45">
        <v>1</v>
      </c>
      <c r="AH10" s="47">
        <v>18.579999999999998</v>
      </c>
      <c r="AI10" s="45">
        <v>1</v>
      </c>
      <c r="AJ10" s="42">
        <f>AH10+AF10+AD10</f>
        <v>53.77</v>
      </c>
    </row>
    <row r="11" spans="1:36">
      <c r="A11" s="82">
        <v>1</v>
      </c>
      <c r="B11" s="83" t="s">
        <v>68</v>
      </c>
      <c r="C11" s="84" t="s">
        <v>63</v>
      </c>
      <c r="D11" s="84" t="s">
        <v>61</v>
      </c>
      <c r="E11" s="85" t="str">
        <f>IF(AND(OR($E$2="Y",$F$2="Y"),G11&lt;5,H11&lt;5),IF(AND(G11=G10,H11=H10),E10+1,1),"")</f>
        <v/>
      </c>
      <c r="F11" s="86" t="e">
        <f>IF(AND($F$2="Y",H11&gt;0,OR(AND(E11=1,#REF!=10),AND(E11=2,#REF!=20),AND(E11=3,#REF!=30),AND(E11=4,#REF!=40),AND(E11=5,#REF!=50),AND(E11=6,#REF!=60),AND(E11=7,E22=70),AND(E11=8,E31=80),AND(E11=9,E40=90),AND(E11=10,E49=100))),VLOOKUP(H11-1,SortLookup!$A$13:$B$16,2,FALSE),"")</f>
        <v>#REF!</v>
      </c>
      <c r="G11" s="87">
        <v>1</v>
      </c>
      <c r="H11" s="88" t="str">
        <f>IF(ISNA(VLOOKUP(D11,SortLookup!$A$7:$B$11,2,FALSE))," ",VLOOKUP(D11,SortLookup!$A$7:$B$11,2,FALSE))</f>
        <v xml:space="preserve"> </v>
      </c>
      <c r="I11" s="89">
        <f>+R11+AA11+AJ11</f>
        <v>36.04</v>
      </c>
      <c r="J11" s="39">
        <v>4.1399999999999997</v>
      </c>
      <c r="K11" s="45"/>
      <c r="L11" s="40">
        <v>4.18</v>
      </c>
      <c r="M11" s="41"/>
      <c r="N11" s="40">
        <v>4.82</v>
      </c>
      <c r="O11" s="45"/>
      <c r="P11" s="40">
        <v>4.07</v>
      </c>
      <c r="Q11" s="41"/>
      <c r="R11" s="42">
        <f>P11+L11+J11</f>
        <v>12.39</v>
      </c>
      <c r="S11" s="31">
        <v>4.54</v>
      </c>
      <c r="T11" s="43"/>
      <c r="U11" s="32">
        <v>4.0199999999999996</v>
      </c>
      <c r="V11" s="43"/>
      <c r="W11" s="32">
        <v>4.21</v>
      </c>
      <c r="X11" s="43"/>
      <c r="Y11" s="32">
        <v>3.81</v>
      </c>
      <c r="Z11" s="43"/>
      <c r="AA11" s="33">
        <f>Y11+W11+U11</f>
        <v>12.04</v>
      </c>
      <c r="AB11" s="39">
        <v>3.74</v>
      </c>
      <c r="AC11" s="45"/>
      <c r="AD11" s="40">
        <v>4.18</v>
      </c>
      <c r="AE11" s="44"/>
      <c r="AF11" s="40">
        <v>4.33</v>
      </c>
      <c r="AG11" s="45"/>
      <c r="AH11" s="40">
        <v>3.69</v>
      </c>
      <c r="AI11" s="45"/>
      <c r="AJ11" s="46">
        <f>AH11+AD11+AB11</f>
        <v>11.61</v>
      </c>
    </row>
    <row r="12" spans="1:36">
      <c r="A12" s="90">
        <v>2</v>
      </c>
      <c r="B12" s="91" t="s">
        <v>72</v>
      </c>
      <c r="C12" s="92" t="s">
        <v>63</v>
      </c>
      <c r="D12" s="92" t="s">
        <v>61</v>
      </c>
      <c r="E12" s="72"/>
      <c r="F12" s="58"/>
      <c r="G12" s="59">
        <v>1</v>
      </c>
      <c r="H12" s="60"/>
      <c r="I12" s="38">
        <f>+R12+AA12+AJ12</f>
        <v>55.94</v>
      </c>
      <c r="J12" s="39">
        <v>8.19</v>
      </c>
      <c r="K12" s="45"/>
      <c r="L12" s="40">
        <v>6.64</v>
      </c>
      <c r="M12" s="41"/>
      <c r="N12" s="40">
        <v>6.29</v>
      </c>
      <c r="O12" s="45"/>
      <c r="P12" s="40">
        <v>6.44</v>
      </c>
      <c r="Q12" s="45"/>
      <c r="R12" s="42">
        <f>P12+N12+L12</f>
        <v>19.37</v>
      </c>
      <c r="S12" s="31">
        <v>6.16</v>
      </c>
      <c r="T12" s="43"/>
      <c r="U12" s="32">
        <v>6.35</v>
      </c>
      <c r="V12" s="43"/>
      <c r="W12" s="32">
        <v>6.51</v>
      </c>
      <c r="X12" s="43"/>
      <c r="Y12" s="32">
        <v>6.54</v>
      </c>
      <c r="Z12" s="43"/>
      <c r="AA12" s="33">
        <f>W12+U12+S12</f>
        <v>19.02</v>
      </c>
      <c r="AB12" s="39">
        <v>5.65</v>
      </c>
      <c r="AC12" s="45"/>
      <c r="AD12" s="40">
        <v>5.99</v>
      </c>
      <c r="AE12" s="45"/>
      <c r="AF12" s="40">
        <v>14.07</v>
      </c>
      <c r="AG12" s="44"/>
      <c r="AH12" s="40">
        <v>5.91</v>
      </c>
      <c r="AI12" s="45"/>
      <c r="AJ12" s="42">
        <f>AH12+AD12+AB12</f>
        <v>17.55</v>
      </c>
    </row>
    <row r="13" spans="1:36">
      <c r="A13" s="82">
        <v>1</v>
      </c>
      <c r="B13" s="83" t="s">
        <v>65</v>
      </c>
      <c r="C13" s="84" t="s">
        <v>63</v>
      </c>
      <c r="D13" s="84" t="s">
        <v>66</v>
      </c>
      <c r="E13" s="85" t="str">
        <f>IF(AND(OR($E$2="Y",$F$2="Y"),G13&lt;5,H13&lt;5),IF(AND(G13=G12,H13=H12),E12+1,1),"")</f>
        <v/>
      </c>
      <c r="F13" s="86" t="e">
        <f>IF(AND($F$2="Y",H13&gt;0,OR(AND(E13=1,#REF!=10),AND(E13=2,#REF!=20),AND(E13=3,#REF!=30),AND(E13=4,#REF!=40),AND(E13=5,#REF!=50),AND(E13=6,#REF!=60),AND(E13=7,#REF!=70),AND(E13=8,E33=80),AND(E13=9,E42=90),AND(E13=10,E51=100))),VLOOKUP(H13-1,SortLookup!$A$13:$B$16,2,FALSE),"")</f>
        <v>#REF!</v>
      </c>
      <c r="G13" s="87">
        <v>1</v>
      </c>
      <c r="H13" s="88" t="str">
        <f>IF(ISNA(VLOOKUP(D13,SortLookup!$A$7:$B$11,2,FALSE))," ",VLOOKUP(D13,SortLookup!$A$7:$B$11,2,FALSE))</f>
        <v xml:space="preserve"> </v>
      </c>
      <c r="I13" s="89">
        <f>+R13+AA13+AJ13</f>
        <v>36.479999999999997</v>
      </c>
      <c r="J13" s="39">
        <v>4.26</v>
      </c>
      <c r="K13" s="45"/>
      <c r="L13" s="40">
        <v>3.7</v>
      </c>
      <c r="M13" s="41"/>
      <c r="N13" s="40">
        <v>4.1900000000000004</v>
      </c>
      <c r="O13" s="45"/>
      <c r="P13" s="47">
        <v>4.1100000000000003</v>
      </c>
      <c r="Q13" s="41"/>
      <c r="R13" s="42">
        <f>P13+N13+L13</f>
        <v>12</v>
      </c>
      <c r="S13" s="48">
        <v>4.5599999999999996</v>
      </c>
      <c r="T13" s="43"/>
      <c r="U13" s="32">
        <v>4.3899999999999997</v>
      </c>
      <c r="V13" s="43"/>
      <c r="W13" s="49">
        <v>4.1100000000000003</v>
      </c>
      <c r="X13" s="43"/>
      <c r="Y13" s="32">
        <v>3.88</v>
      </c>
      <c r="Z13" s="43"/>
      <c r="AA13" s="33">
        <f>Y13+W13+U13</f>
        <v>12.38</v>
      </c>
      <c r="AB13" s="39">
        <v>3.9</v>
      </c>
      <c r="AC13" s="44"/>
      <c r="AD13" s="40">
        <v>5.12</v>
      </c>
      <c r="AE13" s="44"/>
      <c r="AF13" s="47">
        <v>3.97</v>
      </c>
      <c r="AG13" s="44"/>
      <c r="AH13" s="47">
        <v>4.2300000000000004</v>
      </c>
      <c r="AI13" s="45"/>
      <c r="AJ13" s="42">
        <f>AH13+AF13+AB13</f>
        <v>12.1</v>
      </c>
    </row>
    <row r="14" spans="1:36">
      <c r="A14" s="90">
        <v>2</v>
      </c>
      <c r="B14" s="91" t="s">
        <v>70</v>
      </c>
      <c r="C14" s="92" t="s">
        <v>63</v>
      </c>
      <c r="D14" s="92" t="s">
        <v>66</v>
      </c>
      <c r="E14" s="72"/>
      <c r="F14" s="58"/>
      <c r="G14" s="59">
        <v>1</v>
      </c>
      <c r="H14" s="60"/>
      <c r="I14" s="38">
        <f>+R14+AA14+AJ14</f>
        <v>36.5</v>
      </c>
      <c r="J14" s="39">
        <v>4.51</v>
      </c>
      <c r="K14" s="45"/>
      <c r="L14" s="40">
        <v>4.18</v>
      </c>
      <c r="M14" s="45"/>
      <c r="N14" s="40">
        <v>3.97</v>
      </c>
      <c r="O14" s="45"/>
      <c r="P14" s="40">
        <v>4.18</v>
      </c>
      <c r="Q14" s="41"/>
      <c r="R14" s="42">
        <f>+P14+N14+L14</f>
        <v>12.33</v>
      </c>
      <c r="S14" s="31">
        <v>7.25</v>
      </c>
      <c r="T14" s="43">
        <v>1</v>
      </c>
      <c r="U14" s="32">
        <v>3.7</v>
      </c>
      <c r="V14" s="43"/>
      <c r="W14" s="32">
        <v>3.64</v>
      </c>
      <c r="X14" s="43"/>
      <c r="Y14" s="32">
        <v>3.55</v>
      </c>
      <c r="Z14" s="43"/>
      <c r="AA14" s="46">
        <f>Y14+W14+U14</f>
        <v>10.89</v>
      </c>
      <c r="AB14" s="39">
        <v>9.66</v>
      </c>
      <c r="AC14" s="45">
        <v>2</v>
      </c>
      <c r="AD14" s="40">
        <v>3.83</v>
      </c>
      <c r="AE14" s="45"/>
      <c r="AF14" s="40">
        <v>3.07</v>
      </c>
      <c r="AG14" s="45"/>
      <c r="AH14" s="40">
        <v>6.38</v>
      </c>
      <c r="AI14" s="45">
        <v>1</v>
      </c>
      <c r="AJ14" s="42">
        <f>AH14+AF14+AD14</f>
        <v>13.28</v>
      </c>
    </row>
    <row r="15" spans="1:36">
      <c r="A15" s="50"/>
      <c r="B15" s="51"/>
      <c r="C15" s="51"/>
      <c r="D15" s="51"/>
      <c r="E15" s="52"/>
      <c r="F15" s="52"/>
      <c r="G15" s="52"/>
      <c r="H15" s="52"/>
      <c r="I15" s="52"/>
      <c r="J15" s="51"/>
      <c r="K15" s="51"/>
      <c r="L15" s="51"/>
      <c r="M15" s="51"/>
      <c r="N15" s="51"/>
      <c r="O15" s="51"/>
      <c r="P15" s="51"/>
      <c r="Q15" s="51"/>
      <c r="R15" s="53"/>
      <c r="S15" s="54"/>
      <c r="T15" s="54"/>
      <c r="U15" s="54"/>
      <c r="V15" s="54"/>
      <c r="W15" s="54"/>
      <c r="X15" s="54"/>
      <c r="Y15" s="51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</row>
    <row r="16" spans="1:36">
      <c r="A16" s="50"/>
      <c r="B16" s="51"/>
      <c r="C16" s="51"/>
      <c r="D16" s="51"/>
      <c r="E16" s="52"/>
      <c r="F16" s="52"/>
      <c r="G16" s="52"/>
      <c r="H16" s="52"/>
      <c r="I16" s="52"/>
      <c r="J16" s="51"/>
      <c r="K16" s="51"/>
      <c r="L16" s="51"/>
      <c r="M16" s="51"/>
      <c r="N16" s="51"/>
      <c r="O16" s="51"/>
      <c r="P16" s="51"/>
      <c r="Q16" s="51"/>
      <c r="R16" s="53"/>
      <c r="S16" s="54"/>
      <c r="T16" s="54"/>
      <c r="U16" s="54"/>
      <c r="V16" s="54"/>
      <c r="W16" s="54"/>
      <c r="X16" s="54"/>
      <c r="Y16" s="51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</row>
    <row r="17" spans="1:36">
      <c r="A17" s="50"/>
      <c r="B17" s="51"/>
      <c r="C17" s="51"/>
      <c r="D17" s="51"/>
      <c r="E17" s="52"/>
      <c r="F17" s="52"/>
      <c r="G17" s="52"/>
      <c r="H17" s="52"/>
      <c r="I17" s="52"/>
      <c r="J17" s="51"/>
      <c r="K17" s="51"/>
      <c r="L17" s="51"/>
      <c r="M17" s="51"/>
      <c r="N17" s="51"/>
      <c r="O17" s="51"/>
      <c r="P17" s="51"/>
      <c r="Q17" s="51"/>
      <c r="R17" s="53"/>
      <c r="S17" s="54"/>
      <c r="T17" s="54"/>
      <c r="U17" s="54"/>
      <c r="V17" s="54"/>
      <c r="W17" s="54"/>
      <c r="X17" s="54"/>
      <c r="Y17" s="51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</row>
    <row r="18" spans="1:36">
      <c r="A18" s="50"/>
      <c r="B18" s="51"/>
      <c r="C18" s="51"/>
      <c r="D18" s="51"/>
      <c r="E18" s="52"/>
      <c r="F18" s="52"/>
      <c r="G18" s="52"/>
      <c r="H18" s="52"/>
      <c r="I18" s="52"/>
      <c r="J18" s="51"/>
      <c r="K18" s="51"/>
      <c r="L18" s="51"/>
      <c r="M18" s="51"/>
      <c r="N18" s="51"/>
      <c r="O18" s="51"/>
      <c r="P18" s="51"/>
      <c r="Q18" s="51"/>
      <c r="R18" s="53"/>
      <c r="S18" s="54"/>
      <c r="T18" s="54"/>
      <c r="U18" s="54"/>
      <c r="V18" s="54"/>
      <c r="W18" s="54"/>
      <c r="X18" s="54"/>
      <c r="Y18" s="51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</row>
    <row r="19" spans="1:36">
      <c r="A19" s="50"/>
      <c r="B19" s="51"/>
      <c r="C19" s="51"/>
      <c r="D19" s="51"/>
      <c r="E19" s="52"/>
      <c r="F19" s="52"/>
      <c r="G19" s="52"/>
      <c r="H19" s="52"/>
      <c r="I19" s="52"/>
      <c r="J19" s="51"/>
      <c r="K19" s="51"/>
      <c r="L19" s="51"/>
      <c r="M19" s="51"/>
      <c r="N19" s="51"/>
      <c r="O19" s="51"/>
      <c r="P19" s="51"/>
      <c r="Q19" s="51"/>
      <c r="R19" s="53"/>
      <c r="S19" s="54"/>
      <c r="T19" s="54"/>
      <c r="U19" s="54"/>
      <c r="V19" s="54"/>
      <c r="W19" s="54"/>
      <c r="X19" s="54"/>
      <c r="Y19" s="51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</row>
    <row r="20" spans="1:36">
      <c r="A20" s="50"/>
      <c r="B20" s="51"/>
      <c r="C20" s="51"/>
      <c r="D20" s="51"/>
      <c r="E20" s="52"/>
      <c r="F20" s="52"/>
      <c r="G20" s="52"/>
      <c r="H20" s="52"/>
      <c r="I20" s="52"/>
      <c r="J20" s="51"/>
      <c r="K20" s="51"/>
      <c r="L20" s="51"/>
      <c r="M20" s="51"/>
      <c r="N20" s="51"/>
      <c r="O20" s="51"/>
      <c r="P20" s="51"/>
      <c r="Q20" s="51"/>
      <c r="R20" s="53"/>
      <c r="S20" s="54"/>
      <c r="T20" s="54"/>
      <c r="U20" s="54"/>
      <c r="V20" s="54"/>
      <c r="W20" s="54"/>
      <c r="X20" s="54"/>
      <c r="Y20" s="51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</row>
    <row r="21" spans="1:36">
      <c r="A21" s="50"/>
      <c r="B21" s="51"/>
      <c r="C21" s="51"/>
      <c r="D21" s="51"/>
      <c r="E21" s="52"/>
      <c r="F21" s="52"/>
      <c r="G21" s="52"/>
      <c r="H21" s="52"/>
      <c r="I21" s="52"/>
      <c r="J21" s="51"/>
      <c r="K21" s="51"/>
      <c r="L21" s="51"/>
      <c r="M21" s="51"/>
      <c r="N21" s="51"/>
      <c r="O21" s="51"/>
      <c r="P21" s="51"/>
      <c r="Q21" s="51"/>
      <c r="R21" s="53"/>
      <c r="S21" s="54"/>
      <c r="T21" s="54"/>
      <c r="U21" s="54"/>
      <c r="V21" s="54"/>
      <c r="W21" s="54"/>
      <c r="X21" s="54"/>
      <c r="Y21" s="51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</row>
    <row r="22" spans="1:36">
      <c r="A22" s="50"/>
      <c r="B22" s="51"/>
      <c r="C22" s="51"/>
      <c r="D22" s="51"/>
      <c r="E22" s="52"/>
      <c r="F22" s="52"/>
      <c r="G22" s="52"/>
      <c r="H22" s="52"/>
      <c r="I22" s="52"/>
      <c r="J22" s="51"/>
      <c r="K22" s="51"/>
      <c r="L22" s="51"/>
      <c r="M22" s="51"/>
      <c r="N22" s="51"/>
      <c r="O22" s="51"/>
      <c r="P22" s="51"/>
      <c r="Q22" s="51"/>
      <c r="R22" s="53"/>
      <c r="S22" s="54"/>
      <c r="T22" s="54"/>
      <c r="U22" s="54"/>
      <c r="V22" s="54"/>
      <c r="W22" s="54"/>
      <c r="X22" s="54"/>
      <c r="Y22" s="51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</row>
    <row r="23" spans="1:36">
      <c r="A23" s="50"/>
      <c r="B23" s="51"/>
      <c r="C23" s="51"/>
      <c r="D23" s="51"/>
      <c r="E23" s="52"/>
      <c r="F23" s="52"/>
      <c r="G23" s="52"/>
      <c r="H23" s="52"/>
      <c r="I23" s="52"/>
      <c r="J23" s="51"/>
      <c r="K23" s="51"/>
      <c r="L23" s="51"/>
      <c r="M23" s="51"/>
      <c r="N23" s="51"/>
      <c r="O23" s="51"/>
      <c r="P23" s="51"/>
      <c r="Q23" s="51"/>
      <c r="R23" s="53"/>
      <c r="S23" s="54"/>
      <c r="T23" s="54"/>
      <c r="U23" s="54"/>
      <c r="V23" s="54"/>
      <c r="W23" s="54"/>
      <c r="X23" s="54"/>
      <c r="Y23" s="51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</row>
    <row r="24" spans="1:36">
      <c r="A24" s="50"/>
      <c r="B24" s="51"/>
      <c r="C24" s="51"/>
      <c r="D24" s="51"/>
      <c r="E24" s="52"/>
      <c r="F24" s="52"/>
      <c r="G24" s="52"/>
      <c r="H24" s="52"/>
      <c r="I24" s="52"/>
      <c r="J24" s="51"/>
      <c r="K24" s="51"/>
      <c r="L24" s="51"/>
      <c r="M24" s="51"/>
      <c r="N24" s="51"/>
      <c r="O24" s="51"/>
      <c r="P24" s="51"/>
      <c r="Q24" s="51"/>
      <c r="R24" s="53"/>
      <c r="S24" s="54"/>
      <c r="T24" s="54"/>
      <c r="U24" s="54"/>
      <c r="V24" s="54"/>
      <c r="W24" s="54"/>
      <c r="X24" s="54"/>
      <c r="Y24" s="51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</row>
    <row r="25" spans="1:36">
      <c r="A25" s="50"/>
      <c r="B25" s="51"/>
      <c r="C25" s="51"/>
      <c r="D25" s="51"/>
      <c r="E25" s="52"/>
      <c r="F25" s="52"/>
      <c r="G25" s="52"/>
      <c r="H25" s="52"/>
      <c r="I25" s="52"/>
      <c r="J25" s="51"/>
      <c r="K25" s="51"/>
      <c r="L25" s="51"/>
      <c r="M25" s="51"/>
      <c r="N25" s="51"/>
      <c r="O25" s="51"/>
      <c r="P25" s="51"/>
      <c r="Q25" s="51"/>
      <c r="R25" s="53"/>
      <c r="S25" s="54"/>
      <c r="T25" s="54"/>
      <c r="U25" s="54"/>
      <c r="V25" s="54"/>
      <c r="W25" s="54"/>
      <c r="X25" s="54"/>
      <c r="Y25" s="51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</row>
    <row r="26" spans="1:36">
      <c r="A26" s="50"/>
      <c r="B26" s="51"/>
      <c r="C26" s="51"/>
      <c r="D26" s="51"/>
      <c r="E26" s="52"/>
      <c r="F26" s="52"/>
      <c r="G26" s="52"/>
      <c r="H26" s="52"/>
      <c r="I26" s="52"/>
      <c r="J26" s="51"/>
      <c r="K26" s="51"/>
      <c r="L26" s="51"/>
      <c r="M26" s="51"/>
      <c r="N26" s="51"/>
      <c r="O26" s="51"/>
      <c r="P26" s="51"/>
      <c r="Q26" s="51"/>
      <c r="R26" s="53"/>
      <c r="S26" s="54"/>
      <c r="T26" s="54"/>
      <c r="U26" s="54"/>
      <c r="V26" s="54"/>
      <c r="W26" s="54"/>
      <c r="X26" s="54"/>
      <c r="Y26" s="51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</row>
    <row r="27" spans="1:36">
      <c r="A27" s="50"/>
      <c r="B27" s="51"/>
      <c r="C27" s="51"/>
      <c r="D27" s="51"/>
      <c r="E27" s="52"/>
      <c r="F27" s="52"/>
      <c r="G27" s="52"/>
      <c r="H27" s="52"/>
      <c r="I27" s="52"/>
      <c r="J27" s="51"/>
      <c r="K27" s="51"/>
      <c r="L27" s="51"/>
      <c r="M27" s="51"/>
      <c r="N27" s="51"/>
      <c r="O27" s="51"/>
      <c r="P27" s="51"/>
      <c r="Q27" s="51"/>
      <c r="R27" s="53"/>
      <c r="S27" s="54"/>
      <c r="T27" s="54"/>
      <c r="U27" s="54"/>
      <c r="V27" s="54"/>
      <c r="W27" s="54"/>
      <c r="X27" s="54"/>
      <c r="Y27" s="51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</row>
  </sheetData>
  <sortState ref="A3:AJ14">
    <sortCondition ref="C3:C14"/>
    <sortCondition ref="D3:D14"/>
    <sortCondition ref="I3:I14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headerFooter alignWithMargins="0"/>
    </customSheetView>
  </customSheetViews>
  <mergeCells count="5">
    <mergeCell ref="A1:D1"/>
    <mergeCell ref="AB1:AJ1"/>
    <mergeCell ref="J1:R1"/>
    <mergeCell ref="S1:AA1"/>
    <mergeCell ref="G1:H1"/>
  </mergeCells>
  <phoneticPr fontId="1" type="noConversion"/>
  <printOptions gridLines="1"/>
  <pageMargins left="0.25" right="0.25" top="0.5" bottom="0.25" header="0.25" footer="0"/>
  <pageSetup orientation="portrait" horizontalDpi="4294967292" verticalDpi="4294967292"/>
  <headerFooter alignWithMargins="0">
    <oddHeader>Page &amp;P&amp;RIDPA Match Scoring Spreadsheet (X-Large)</oddHeader>
  </headerFooter>
  <colBreaks count="2" manualBreakCount="2">
    <brk id="9" max="51" man="1"/>
    <brk id="18" max="51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baseColWidth="10" defaultColWidth="8.83203125" defaultRowHeight="12" x14ac:dyDescent="0"/>
  <cols>
    <col min="1" max="1" width="4.83203125" bestFit="1" customWidth="1"/>
    <col min="2" max="2" width="4.5" bestFit="1" customWidth="1"/>
    <col min="3" max="3" width="113.1640625" bestFit="1" customWidth="1"/>
  </cols>
  <sheetData>
    <row r="1" spans="1:3">
      <c r="A1" s="3" t="s">
        <v>59</v>
      </c>
      <c r="B1" s="6">
        <v>0</v>
      </c>
      <c r="C1" s="4" t="s">
        <v>9</v>
      </c>
    </row>
    <row r="2" spans="1:3">
      <c r="A2" s="3" t="s">
        <v>60</v>
      </c>
      <c r="B2" s="6">
        <v>1</v>
      </c>
      <c r="C2" s="5" t="s">
        <v>11</v>
      </c>
    </row>
    <row r="3" spans="1:3">
      <c r="A3" s="3" t="s">
        <v>0</v>
      </c>
      <c r="B3" s="6">
        <v>2</v>
      </c>
      <c r="C3" s="5" t="s">
        <v>12</v>
      </c>
    </row>
    <row r="4" spans="1:3">
      <c r="A4" s="3" t="s">
        <v>51</v>
      </c>
      <c r="B4" s="6">
        <v>3</v>
      </c>
      <c r="C4" s="5" t="s">
        <v>7</v>
      </c>
    </row>
    <row r="5" spans="1:3">
      <c r="A5" s="3" t="s">
        <v>1</v>
      </c>
      <c r="B5" s="6">
        <v>4</v>
      </c>
      <c r="C5" s="5" t="s">
        <v>8</v>
      </c>
    </row>
    <row r="6" spans="1:3">
      <c r="A6" s="3"/>
      <c r="B6" s="6"/>
    </row>
    <row r="7" spans="1:3">
      <c r="A7" s="3" t="s">
        <v>2</v>
      </c>
      <c r="B7" s="6">
        <v>0</v>
      </c>
      <c r="C7" s="5" t="s">
        <v>10</v>
      </c>
    </row>
    <row r="8" spans="1:3">
      <c r="A8" s="3" t="s">
        <v>3</v>
      </c>
      <c r="B8" s="6">
        <v>1</v>
      </c>
      <c r="C8" s="5"/>
    </row>
    <row r="9" spans="1:3">
      <c r="A9" s="3" t="s">
        <v>4</v>
      </c>
      <c r="B9" s="6">
        <v>2</v>
      </c>
    </row>
    <row r="10" spans="1:3">
      <c r="A10" s="3" t="s">
        <v>5</v>
      </c>
      <c r="B10" s="6">
        <v>3</v>
      </c>
      <c r="C10" s="5"/>
    </row>
    <row r="11" spans="1:3">
      <c r="A11" s="3" t="s">
        <v>6</v>
      </c>
      <c r="B11" s="6">
        <v>4</v>
      </c>
      <c r="C11" s="5"/>
    </row>
    <row r="13" spans="1:3">
      <c r="A13" s="7">
        <v>0</v>
      </c>
      <c r="B13" s="3" t="s">
        <v>2</v>
      </c>
      <c r="C13" s="5" t="s">
        <v>21</v>
      </c>
    </row>
    <row r="14" spans="1:3">
      <c r="A14" s="7">
        <v>1</v>
      </c>
      <c r="B14" s="3" t="s">
        <v>3</v>
      </c>
      <c r="C14" s="5"/>
    </row>
    <row r="15" spans="1:3">
      <c r="A15" s="7">
        <v>2</v>
      </c>
      <c r="B15" s="3" t="s">
        <v>4</v>
      </c>
      <c r="C15" s="5"/>
    </row>
    <row r="16" spans="1:3">
      <c r="A16" s="7">
        <v>3</v>
      </c>
      <c r="B16" s="3" t="s">
        <v>5</v>
      </c>
      <c r="C16" s="5"/>
    </row>
    <row r="17" spans="1:3">
      <c r="A17" s="7">
        <v>4</v>
      </c>
      <c r="B17" t="s">
        <v>23</v>
      </c>
      <c r="C17" t="s">
        <v>24</v>
      </c>
    </row>
  </sheetData>
  <sheetProtection sheet="1" objects="1" scenarios="1"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baseColWidth="10" defaultColWidth="8.83203125" defaultRowHeight="12" x14ac:dyDescent="0"/>
  <cols>
    <col min="1" max="1" width="125.6640625" customWidth="1"/>
  </cols>
  <sheetData>
    <row r="1" spans="1:1" s="12" customFormat="1">
      <c r="A1" s="20" t="s">
        <v>52</v>
      </c>
    </row>
    <row r="2" spans="1:1" s="12" customFormat="1">
      <c r="A2" s="13"/>
    </row>
    <row r="3" spans="1:1" s="12" customFormat="1">
      <c r="A3" s="13"/>
    </row>
    <row r="4" spans="1:1" s="12" customFormat="1">
      <c r="A4" s="20" t="s">
        <v>26</v>
      </c>
    </row>
    <row r="5" spans="1:1" s="12" customFormat="1">
      <c r="A5" s="13" t="s">
        <v>27</v>
      </c>
    </row>
    <row r="6" spans="1:1" s="12" customFormat="1" ht="12.75" customHeight="1">
      <c r="A6" s="13"/>
    </row>
    <row r="7" spans="1:1">
      <c r="A7" s="13" t="s">
        <v>28</v>
      </c>
    </row>
    <row r="8" spans="1:1">
      <c r="A8" s="13" t="s">
        <v>29</v>
      </c>
    </row>
    <row r="9" spans="1:1">
      <c r="A9" s="13" t="s">
        <v>30</v>
      </c>
    </row>
    <row r="10" spans="1:1">
      <c r="A10" s="13" t="s">
        <v>31</v>
      </c>
    </row>
    <row r="11" spans="1:1">
      <c r="A11" s="13" t="s">
        <v>32</v>
      </c>
    </row>
    <row r="12" spans="1:1">
      <c r="A12" s="13" t="s">
        <v>33</v>
      </c>
    </row>
    <row r="13" spans="1:1">
      <c r="A13" s="13" t="s">
        <v>34</v>
      </c>
    </row>
    <row r="14" spans="1:1">
      <c r="A14" s="13" t="s">
        <v>35</v>
      </c>
    </row>
    <row r="15" spans="1:1">
      <c r="A15" s="13"/>
    </row>
    <row r="16" spans="1:1" ht="27" customHeight="1">
      <c r="A16" s="13" t="s">
        <v>40</v>
      </c>
    </row>
    <row r="17" spans="1:1">
      <c r="A17" s="13"/>
    </row>
    <row r="18" spans="1:1">
      <c r="A18" s="13"/>
    </row>
    <row r="19" spans="1:1" ht="24">
      <c r="A19" s="21" t="s">
        <v>49</v>
      </c>
    </row>
    <row r="20" spans="1:1">
      <c r="A20" s="21"/>
    </row>
    <row r="21" spans="1:1">
      <c r="A21" s="12"/>
    </row>
    <row r="22" spans="1:1">
      <c r="A22" s="22" t="s">
        <v>41</v>
      </c>
    </row>
    <row r="23" spans="1:1">
      <c r="A23" s="13" t="s">
        <v>28</v>
      </c>
    </row>
    <row r="24" spans="1:1">
      <c r="A24" s="12" t="s">
        <v>42</v>
      </c>
    </row>
    <row r="25" spans="1:1">
      <c r="A25" s="12" t="s">
        <v>48</v>
      </c>
    </row>
    <row r="26" spans="1:1">
      <c r="A26" s="12" t="s">
        <v>43</v>
      </c>
    </row>
    <row r="27" spans="1:1">
      <c r="A27" s="12" t="s">
        <v>44</v>
      </c>
    </row>
    <row r="28" spans="1:1">
      <c r="A28" s="12" t="s">
        <v>45</v>
      </c>
    </row>
    <row r="29" spans="1:1">
      <c r="A29" s="12" t="s">
        <v>50</v>
      </c>
    </row>
    <row r="30" spans="1:1">
      <c r="A30" s="12" t="s">
        <v>46</v>
      </c>
    </row>
    <row r="31" spans="1:1">
      <c r="A31" s="12" t="s">
        <v>47</v>
      </c>
    </row>
    <row r="32" spans="1:1">
      <c r="A32" s="12"/>
    </row>
    <row r="33" spans="1:1">
      <c r="A33" s="12"/>
    </row>
    <row r="34" spans="1:1">
      <c r="A34" s="12"/>
    </row>
    <row r="35" spans="1:1">
      <c r="A35" s="12"/>
    </row>
    <row r="36" spans="1:1">
      <c r="A36" s="12"/>
    </row>
  </sheetData>
  <sheetProtection sheet="1" objects="1" scenarios="1"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Scoresheet</vt:lpstr>
      <vt:lpstr>SortLookup</vt:lpstr>
      <vt:lpstr>Help</vt:lpstr>
    </vt:vector>
  </TitlesOfParts>
  <Company>Collin County IDPA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Rodrigo Carvajal</cp:lastModifiedBy>
  <cp:revision>1</cp:revision>
  <cp:lastPrinted>2009-11-19T20:10:09Z</cp:lastPrinted>
  <dcterms:created xsi:type="dcterms:W3CDTF">2001-08-02T04:21:03Z</dcterms:created>
  <dcterms:modified xsi:type="dcterms:W3CDTF">2013-08-09T16:16:28Z</dcterms:modified>
</cp:coreProperties>
</file>